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5" yWindow="45" windowWidth="14415" windowHeight="1276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 s="1"/>
</calcChain>
</file>

<file path=xl/sharedStrings.xml><?xml version="1.0" encoding="utf-8"?>
<sst xmlns="http://schemas.openxmlformats.org/spreadsheetml/2006/main" count="167" uniqueCount="104">
  <si>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</si>
  <si>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</si>
  <si>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</si>
  <si>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</si>
  <si>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</si>
  <si>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</si>
  <si>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</si>
  <si>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</si>
  <si>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</si>
  <si>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</si>
  <si>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</si>
  <si>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</si>
  <si>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</si>
  <si>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</si>
  <si>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</si>
  <si>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</si>
  <si>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</si>
  <si>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</si>
  <si>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</si>
  <si>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</si>
  <si>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</si>
  <si>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</si>
  <si>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</si>
  <si>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</si>
  <si>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</si>
  <si>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</si>
  <si>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</si>
  <si>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</si>
  <si>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</si>
  <si>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</si>
  <si>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</si>
  <si>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</si>
  <si>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</si>
  <si>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</si>
  <si>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</si>
  <si>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</si>
  <si>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</si>
  <si>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</si>
  <si>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</si>
  <si>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</si>
  <si>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</si>
  <si>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</si>
  <si>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</si>
  <si>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</si>
  <si>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</si>
  <si>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</si>
  <si>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</si>
  <si>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</si>
  <si>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</si>
  <si>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</si>
  <si>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</si>
  <si>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</si>
  <si>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</si>
  <si>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</si>
  <si>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</si>
  <si>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</si>
  <si>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</si>
  <si>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</si>
  <si>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</si>
  <si>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</si>
  <si>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</si>
  <si>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</si>
  <si>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</si>
  <si>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</si>
  <si>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</si>
  <si>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</si>
  <si>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</si>
  <si>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</si>
  <si>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</si>
  <si>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</si>
  <si>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</si>
  <si>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</si>
  <si>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</si>
  <si>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</si>
  <si>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</si>
  <si>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</si>
  <si>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</si>
  <si>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</si>
  <si>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</si>
  <si>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Механическая прочность на разрыв, кН: 114 Количество волокон, шт.: 24</t>
  </si>
  <si>
    <t xml:space="preserve">Наименование инвестиционного проекта:Разработка проектно-сметной документации по реконструкции ВЛ-35кВ ПС Каргалиновская - ПС Бороздиновсквая (Л-55 ) </t>
  </si>
  <si>
    <t>Идентификатор инвестиционного проекта:  K_Che347</t>
  </si>
  <si>
    <t>ечение фазного провода, мм2: 95</t>
  </si>
  <si>
    <t>Год раскрытия информации:  2022</t>
  </si>
  <si>
    <t xml:space="preserve">Идентификатор инвестиционного проекта:  </t>
  </si>
  <si>
    <t>K_Che347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</si>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</sst>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80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81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3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55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12.1</v>
      </c>
      <c r="F21" s="58" t="s">
        <v>62</v>
      </c>
      <c r="G21" s="58" t="s">
        <v>63</v>
      </c>
      <c r="H21" s="61">
        <v>2158</v>
      </c>
      <c r="I21" s="61">
        <v>63712.79</v>
      </c>
      <c r="J21" s="59" t="s">
        <v>60</v>
      </c>
      <c r="K21" s="58">
        <v>35</v>
      </c>
      <c r="L21" s="60" t="s">
        <v>61</v>
      </c>
      <c r="M21" s="58">
        <v>12.1</v>
      </c>
      <c r="N21" s="58" t="s">
        <v>62</v>
      </c>
      <c r="O21" s="61" t="s">
        <v>63</v>
      </c>
      <c r="P21" s="62">
        <v>2158</v>
      </c>
      <c r="Q21" s="63">
        <v>63712.79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12.1</v>
      </c>
      <c r="F22" s="58" t="s">
        <v>62</v>
      </c>
      <c r="G22" s="58" t="s">
        <v>65</v>
      </c>
      <c r="H22" s="61">
        <v>1335</v>
      </c>
      <c r="I22" s="61">
        <v>16799.64</v>
      </c>
      <c r="J22" s="59" t="s">
        <v>64</v>
      </c>
      <c r="K22" s="58">
        <v>35</v>
      </c>
      <c r="L22" s="60" t="s">
        <v>61</v>
      </c>
      <c r="M22" s="58">
        <v>12.1</v>
      </c>
      <c r="N22" s="58" t="s">
        <v>62</v>
      </c>
      <c r="O22" s="61" t="s">
        <v>65</v>
      </c>
      <c r="P22" s="62">
        <v>1335</v>
      </c>
      <c r="Q22" s="63">
        <v>16799.64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12.1</v>
      </c>
      <c r="F23" s="58" t="s">
        <v>62</v>
      </c>
      <c r="G23" s="58" t="s">
        <v>68</v>
      </c>
      <c r="H23" s="61">
        <v>431</v>
      </c>
      <c r="I23" s="61">
        <v>5423.7</v>
      </c>
      <c r="J23" s="59" t="s">
        <v>66</v>
      </c>
      <c r="K23" s="58">
        <v>35</v>
      </c>
      <c r="L23" s="60" t="s">
        <v>67</v>
      </c>
      <c r="M23" s="58">
        <v>12.1</v>
      </c>
      <c r="N23" s="58" t="s">
        <v>62</v>
      </c>
      <c r="O23" s="61" t="s">
        <v>68</v>
      </c>
      <c r="P23" s="62">
        <v>431</v>
      </c>
      <c r="Q23" s="63">
        <v>5423.7</v>
      </c>
      <c r="R23" s="54">
        <v>1.04</v>
      </c>
      <c r="S23" s="54" t="s">
        <v>82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12.1</v>
      </c>
      <c r="F24" s="58" t="s">
        <v>62</v>
      </c>
      <c r="G24" s="58" t="s">
        <v>71</v>
      </c>
      <c r="H24" s="61">
        <v>669</v>
      </c>
      <c r="I24" s="61">
        <v>8418.7000000000007</v>
      </c>
      <c r="J24" s="59" t="s">
        <v>69</v>
      </c>
      <c r="K24" s="58" t="s">
        <v>19</v>
      </c>
      <c r="L24" s="60" t="s">
        <v>70</v>
      </c>
      <c r="M24" s="58">
        <v>12.1</v>
      </c>
      <c r="N24" s="58" t="s">
        <v>62</v>
      </c>
      <c r="O24" s="61" t="s">
        <v>71</v>
      </c>
      <c r="P24" s="62">
        <v>669</v>
      </c>
      <c r="Q24" s="63">
        <v>8418.7000000000007</v>
      </c>
      <c r="R24" s="54">
        <v>1.04</v>
      </c>
      <c r="S24" s="54" t="s">
        <v>79</v>
      </c>
    </row>
    <row r="25" spans="1:19" s="54" customFormat="1" ht="75" x14ac:dyDescent="0.25">
      <c r="A25" s="58">
        <v>5</v>
      </c>
      <c r="B25" s="58" t="s">
        <v>72</v>
      </c>
      <c r="C25" s="59">
        <v>35</v>
      </c>
      <c r="D25" s="58" t="s">
        <v>77</v>
      </c>
      <c r="E25" s="60">
        <v>1</v>
      </c>
      <c r="F25" s="58" t="s">
        <v>73</v>
      </c>
      <c r="G25" s="58" t="s">
        <v>78</v>
      </c>
      <c r="H25" s="61">
        <v>8104.56</v>
      </c>
      <c r="I25" s="61">
        <v>8104.56</v>
      </c>
      <c r="J25" s="59" t="s">
        <v>72</v>
      </c>
      <c r="K25" s="58">
        <v>35</v>
      </c>
      <c r="L25" s="60" t="s">
        <v>77</v>
      </c>
      <c r="M25" s="58">
        <v>1</v>
      </c>
      <c r="N25" s="58" t="s">
        <v>73</v>
      </c>
      <c r="O25" s="61" t="s">
        <v>78</v>
      </c>
      <c r="P25" s="62">
        <v>8104.56</v>
      </c>
      <c r="Q25" s="63">
        <v>8104.56</v>
      </c>
      <c r="R25" s="54">
        <v>1</v>
      </c>
      <c r="S25" s="54" t="s">
        <v>77</v>
      </c>
    </row>
    <row r="26" spans="1:19" s="54" customFormat="1" ht="75" x14ac:dyDescent="0.25">
      <c r="A26" s="58" t="s">
        <v>74</v>
      </c>
      <c r="B26" s="58" t="s">
        <v>75</v>
      </c>
      <c r="C26" s="59" t="s">
        <v>76</v>
      </c>
      <c r="D26" s="58" t="s">
        <v>76</v>
      </c>
      <c r="E26" s="60" t="s">
        <v>76</v>
      </c>
      <c r="F26" s="58" t="s">
        <v>76</v>
      </c>
      <c r="G26" s="58" t="s">
        <v>76</v>
      </c>
      <c r="H26" s="61" t="s">
        <v>76</v>
      </c>
      <c r="I26" s="61">
        <v>8104.56</v>
      </c>
      <c r="J26" s="59" t="s">
        <v>75</v>
      </c>
      <c r="K26" s="58" t="s">
        <v>76</v>
      </c>
      <c r="L26" s="60" t="s">
        <v>76</v>
      </c>
      <c r="M26" s="58" t="s">
        <v>76</v>
      </c>
      <c r="N26" s="58" t="s">
        <v>76</v>
      </c>
      <c r="O26" s="61" t="s">
        <v>76</v>
      </c>
      <c r="P26" s="62" t="s">
        <v>76</v>
      </c>
      <c r="Q26" s="63">
        <f>Q25</f>
        <v>8104.56</v>
      </c>
      <c r="R26" s="54" t="s">
        <v>76</v>
      </c>
      <c r="S26" s="54" t="s">
        <v>76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5" zoomScale="70" zoomScaleNormal="70" zoomScaleSheetLayoutView="70" workbookViewId="0">
      <selection activeCell="K16" sqref="K16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 xml:space="preserve">Наименование инвестиционного проекта:Разработка проектно-сметной документации по реконструкции ВЛ-35кВ ПС Каргалиновская - ПС Бороздиновсквая (Л-55 ) 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84</v>
      </c>
      <c r="B10" s="69"/>
      <c r="C10" s="69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4" t="s">
        <v>86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8104.56</v>
      </c>
      <c r="D19" s="20">
        <f>т4!Q25</f>
        <v>8104.56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1620.9120000000003</v>
      </c>
      <c r="D20" s="21">
        <f>D19*20%</f>
        <v>1620.9120000000003</v>
      </c>
      <c r="E20" s="25"/>
      <c r="F20" s="77" t="s">
        <v>25</v>
      </c>
      <c r="G20" s="78"/>
      <c r="H20" s="78"/>
      <c r="I20" s="78"/>
      <c r="J20" s="78"/>
      <c r="K20" s="78"/>
      <c r="L20" s="78"/>
      <c r="M20" s="78"/>
      <c r="N20" s="78"/>
      <c r="O20" s="79"/>
    </row>
    <row r="21" spans="1:16" ht="111.75" x14ac:dyDescent="0.25">
      <c r="A21" s="12">
        <v>3</v>
      </c>
      <c r="B21" s="19" t="s">
        <v>32</v>
      </c>
      <c r="C21" s="20">
        <v>9725.4720000000016</v>
      </c>
      <c r="D21" s="21">
        <f>D19+D20</f>
        <v>9725.4720000000016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11911.610754234594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12396.414180812933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9725.4720000000016</v>
      </c>
      <c r="D24" s="90">
        <f>D21-D23</f>
        <v>9725.4720000000016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3928.5671776019926</v>
      </c>
      <c r="D25" s="90">
        <f>SUM(D26:D36)</f>
        <v>3936.4440039999995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89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90</v>
      </c>
      <c r="C29" s="20">
        <v>3928.5671776019926</v>
      </c>
      <c r="D29" s="20">
        <f>VLOOKUP($D$10,'[1]Формат ИПР'!$D:$DG,72,0)*1000</f>
        <v>795.11419999999998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91</v>
      </c>
      <c r="C30" s="20">
        <v>0</v>
      </c>
      <c r="D30" s="20">
        <f>VLOOKUP($D$10,'[1]Формат ИПР'!$D:$DG,74,0)*1000</f>
        <v>3141.3298039999995</v>
      </c>
      <c r="E30" s="41"/>
      <c r="F30" s="27"/>
      <c r="G30" s="27"/>
      <c r="H30" s="27"/>
      <c r="I30" s="27"/>
    </row>
    <row r="31" spans="1:16" ht="16.5" x14ac:dyDescent="0.25">
      <c r="A31" s="12" t="s">
        <v>92</v>
      </c>
      <c r="B31" s="91" t="s">
        <v>93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94</v>
      </c>
      <c r="B32" s="91" t="s">
        <v>95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96</v>
      </c>
      <c r="B33" s="91" t="s">
        <v>97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98</v>
      </c>
      <c r="B34" s="91" t="s">
        <v>99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100</v>
      </c>
      <c r="B35" s="91" t="s">
        <v>101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102</v>
      </c>
      <c r="B36" s="91" t="s">
        <v>103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5"/>
      <c r="D37" s="85"/>
      <c r="E37" s="86"/>
      <c r="F37" s="86"/>
      <c r="G37" s="86"/>
    </row>
    <row r="38" spans="1:16" ht="18" x14ac:dyDescent="0.25">
      <c r="A38" s="87" t="s">
        <v>37</v>
      </c>
      <c r="B38" s="87"/>
      <c r="C38" s="87"/>
      <c r="D38" s="87"/>
      <c r="E38" s="87"/>
      <c r="F38" s="87"/>
      <c r="G38" s="87"/>
    </row>
    <row r="39" spans="1:16" x14ac:dyDescent="0.25">
      <c r="A39" s="84" t="s">
        <v>38</v>
      </c>
      <c r="B39" s="84"/>
      <c r="C39" s="84"/>
      <c r="D39" s="84"/>
      <c r="E39" s="84"/>
      <c r="F39" s="84"/>
      <c r="G39" s="84"/>
    </row>
    <row r="40" spans="1:16" x14ac:dyDescent="0.25">
      <c r="A40" s="84" t="s">
        <v>39</v>
      </c>
      <c r="B40" s="84"/>
      <c r="C40" s="84"/>
      <c r="D40" s="84"/>
      <c r="E40" s="84"/>
      <c r="F40" s="84"/>
      <c r="G40" s="84"/>
      <c r="H40" s="25" t="s">
        <v>14</v>
      </c>
    </row>
    <row r="41" spans="1:16" x14ac:dyDescent="0.25">
      <c r="A41" s="84" t="s">
        <v>40</v>
      </c>
      <c r="B41" s="84"/>
      <c r="C41" s="84"/>
      <c r="D41" s="84"/>
      <c r="E41" s="84"/>
      <c r="F41" s="84"/>
      <c r="G41" s="8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4"/>
      <c r="B42" s="84"/>
      <c r="C42" s="84"/>
      <c r="D42" s="84"/>
      <c r="E42" s="84"/>
      <c r="F42" s="84"/>
      <c r="G42" s="8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0" t="s">
        <v>41</v>
      </c>
      <c r="B43" s="80"/>
      <c r="C43" s="8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0" t="s">
        <v>30</v>
      </c>
      <c r="B46" s="80"/>
      <c r="C46" s="8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2022-03-29T09:06:38Z</dcterms:modified>
</cp:coreProperties>
</file>